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50" activeTab="0"/>
  </bookViews>
  <sheets>
    <sheet name="Лицевой счет дома 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<sst xmlns="http://schemas.openxmlformats.org/spreadsheetml/2006/main" count="145" uniqueCount="64">
  <si>
    <t>ИНФОРМАЦИЯ О НАЧИСЛЕННЫХ, СОБРАННЫХ И ИЗРАСХОДОВАННЫХ СРЕДСТВАХ  ПО СОСТОЯНИЮ НА 30.06.2018 г</t>
  </si>
  <si>
    <t>№ п/п</t>
  </si>
  <si>
    <t>Адрес</t>
  </si>
  <si>
    <t>Услуга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</si>
  <si>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</si>
  <si>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</si>
  <si>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</si>
  <si>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</si>
  <si>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</si>
  <si>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30.06.2018 г</t>
  </si>
  <si>
    <t>Задолженность на 30.06.2018 г</t>
  </si>
  <si>
    <t>Дата заключения договора</t>
  </si>
  <si>
    <t>Улица</t>
  </si>
  <si>
    <t>Дом</t>
  </si>
  <si>
    <t>Шаумяна</t>
  </si>
  <si>
    <t>7</t>
  </si>
  <si>
    <t>01.04.2017 г.</t>
  </si>
  <si>
    <t xml:space="preserve">Ремонт жилья </t>
  </si>
  <si>
    <t>Узлы учета</t>
  </si>
  <si>
    <t>Доп.статья (реклама)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</si>
  <si>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</si>
  <si>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</si>
  <si>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</si>
  <si>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</si>
  <si>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</si>
  <si>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</si>
  <si>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</si>
  <si>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</si>
  <si>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</si>
  <si>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</si>
  <si>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</si>
  <si>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</si>
  <si>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</si>
  <si>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</si>
  <si>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</si>
  <si>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ХВ снабжение (СОИД)</t>
  </si>
  <si>
    <t>Отопление</t>
  </si>
  <si>
    <t>Содержание газовых сетей</t>
  </si>
  <si>
    <t>ТБО</t>
  </si>
  <si>
    <t>Уборка придомовой территории</t>
  </si>
  <si>
    <t>Управление МКД</t>
  </si>
  <si>
    <t>Эл.снабжение (СОИД)</t>
  </si>
  <si>
    <t>ИТОГО ПО ДОМУ</t>
  </si>
  <si>
    <t>Январь 2018г.</t>
  </si>
  <si>
    <t>Вид работ</t>
  </si>
  <si>
    <t>Место проведения работ</t>
  </si>
  <si>
    <t>Сумма</t>
  </si>
  <si>
    <t>Смена трубопровода ф 25,40мм</t>
  </si>
  <si>
    <t>Шаумяна, 7</t>
  </si>
  <si>
    <t xml:space="preserve">подвал </t>
  </si>
  <si>
    <t>ИТОГО</t>
  </si>
  <si>
    <t>ВСЕГО</t>
  </si>
  <si>
    <t>Март 2018 г</t>
  </si>
  <si>
    <t>установка адресной таблички</t>
  </si>
  <si>
    <t>освещение адресной таблички</t>
  </si>
  <si>
    <t xml:space="preserve">смена ламп </t>
  </si>
  <si>
    <t>Под 3 эт 2,3</t>
  </si>
  <si>
    <t>Апрель 2018 г</t>
  </si>
  <si>
    <t>установка адресной таблички и освещение МОП</t>
  </si>
  <si>
    <t>Окраска деревьев и бордюров</t>
  </si>
  <si>
    <t>Июнь 2018г</t>
  </si>
  <si>
    <t>Смена отвода ф 110мм</t>
  </si>
  <si>
    <t>кв.1</t>
  </si>
  <si>
    <t>Дезинсекция подвальных помещений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</si>
</sst>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7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justify" wrapText="1"/>
    </xf>
    <xf numFmtId="0" fontId="10" fillId="0" borderId="10" xfId="0" applyNumberFormat="1" applyFont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0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justify" wrapText="1"/>
    </xf>
    <xf numFmtId="0" fontId="11" fillId="36" borderId="0" xfId="0" applyFont="1" applyFill="1" applyAlignment="1">
      <alignment horizontal="center"/>
    </xf>
    <xf numFmtId="0" fontId="11" fillId="36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10" fillId="37" borderId="10" xfId="0" applyNumberFormat="1" applyFont="1" applyFill="1" applyBorder="1" applyAlignment="1">
      <alignment horizontal="center" wrapText="1"/>
    </xf>
    <xf numFmtId="0" fontId="9" fillId="37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justify" wrapText="1"/>
    </xf>
    <xf numFmtId="0" fontId="11" fillId="37" borderId="0" xfId="0" applyFont="1" applyFill="1" applyBorder="1" applyAlignment="1">
      <alignment horizontal="center" wrapText="1"/>
    </xf>
    <xf numFmtId="0" fontId="0" fillId="37" borderId="0" xfId="0" applyFill="1" applyAlignment="1">
      <alignment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49" fontId="6" fillId="38" borderId="10" xfId="0" applyNumberFormat="1" applyFont="1" applyFill="1" applyBorder="1" applyAlignment="1">
      <alignment horizontal="center"/>
    </xf>
    <xf numFmtId="49" fontId="6" fillId="38" borderId="10" xfId="0" applyNumberFormat="1" applyFont="1" applyFill="1" applyBorder="1" applyAlignment="1">
      <alignment horizontal="center" wrapText="1"/>
    </xf>
    <xf numFmtId="0" fontId="6" fillId="38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3315">
          <cell r="E3315">
            <v>6250.88</v>
          </cell>
          <cell r="F3315">
            <v>-42615.95</v>
          </cell>
          <cell r="G3315">
            <v>38559.840000000004</v>
          </cell>
          <cell r="H3315">
            <v>35948.86</v>
          </cell>
          <cell r="I3315">
            <v>3858.05</v>
          </cell>
          <cell r="J3315">
            <v>-10525.139999999996</v>
          </cell>
          <cell r="K3315">
            <v>8861.86</v>
          </cell>
        </row>
        <row r="3316">
          <cell r="E3316">
            <v>0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  <cell r="J3316">
            <v>0</v>
          </cell>
          <cell r="K3316">
            <v>0</v>
          </cell>
        </row>
        <row r="3317">
          <cell r="E3317">
            <v>0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  <cell r="J3317">
            <v>0</v>
          </cell>
          <cell r="K3317">
            <v>0</v>
          </cell>
        </row>
        <row r="3318">
          <cell r="E3318">
            <v>0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  <cell r="J3318">
            <v>0</v>
          </cell>
          <cell r="K3318">
            <v>0</v>
          </cell>
        </row>
        <row r="3319">
          <cell r="E3319">
            <v>0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  <cell r="J3319">
            <v>0</v>
          </cell>
          <cell r="K3319">
            <v>0</v>
          </cell>
        </row>
        <row r="3320">
          <cell r="E3320">
            <v>0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  <cell r="J3320">
            <v>0</v>
          </cell>
          <cell r="K3320">
            <v>0</v>
          </cell>
        </row>
        <row r="3322">
          <cell r="E3322">
            <v>1181.56</v>
          </cell>
          <cell r="F3322">
            <v>-9135.9</v>
          </cell>
          <cell r="G3322">
            <v>13708.14</v>
          </cell>
          <cell r="H3322">
            <v>12548.17</v>
          </cell>
          <cell r="I3322">
            <v>7159.320000000001</v>
          </cell>
          <cell r="J3322">
            <v>-3747.05</v>
          </cell>
          <cell r="K3322">
            <v>2341.529999999999</v>
          </cell>
        </row>
        <row r="3323">
          <cell r="E3323">
            <v>2175.71</v>
          </cell>
          <cell r="F3323">
            <v>-2175.71</v>
          </cell>
          <cell r="G3323">
            <v>12739.98</v>
          </cell>
          <cell r="H3323">
            <v>11670.26</v>
          </cell>
          <cell r="I3323">
            <v>12739.98</v>
          </cell>
          <cell r="J3323">
            <v>-3245.4300000000003</v>
          </cell>
          <cell r="K3323">
            <v>3245.4299999999985</v>
          </cell>
        </row>
        <row r="3324">
          <cell r="E3324">
            <v>952.86</v>
          </cell>
          <cell r="F3324">
            <v>557.4</v>
          </cell>
          <cell r="G3324">
            <v>5095.780000000001</v>
          </cell>
          <cell r="H3324">
            <v>4748.110000000001</v>
          </cell>
          <cell r="I3324">
            <v>0</v>
          </cell>
          <cell r="J3324">
            <v>5305.51</v>
          </cell>
          <cell r="K3324">
            <v>1300.5299999999997</v>
          </cell>
        </row>
        <row r="3325">
          <cell r="E3325">
            <v>0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  <cell r="J3325">
            <v>0</v>
          </cell>
          <cell r="K3325">
            <v>0</v>
          </cell>
        </row>
        <row r="3326">
          <cell r="E3326">
            <v>162.01</v>
          </cell>
          <cell r="F3326">
            <v>-1038.06</v>
          </cell>
          <cell r="G3326">
            <v>866.3399999999999</v>
          </cell>
          <cell r="H3326">
            <v>807.17</v>
          </cell>
          <cell r="I3326">
            <v>2457.41</v>
          </cell>
          <cell r="J3326">
            <v>-2688.2999999999997</v>
          </cell>
          <cell r="K3326">
            <v>221.17999999999995</v>
          </cell>
        </row>
        <row r="3327">
          <cell r="E3327">
            <v>4.79</v>
          </cell>
          <cell r="F3327">
            <v>41.74</v>
          </cell>
          <cell r="G3327">
            <v>25.5</v>
          </cell>
          <cell r="H3327">
            <v>23.75</v>
          </cell>
          <cell r="I3327">
            <v>0</v>
          </cell>
          <cell r="J3327">
            <v>65.49000000000001</v>
          </cell>
          <cell r="K3327">
            <v>6.539999999999999</v>
          </cell>
        </row>
        <row r="3328">
          <cell r="E3328">
            <v>1508.71</v>
          </cell>
          <cell r="F3328">
            <v>-1508.71</v>
          </cell>
          <cell r="G3328">
            <v>8068.62</v>
          </cell>
          <cell r="H3328">
            <v>7517.84</v>
          </cell>
          <cell r="I3328">
            <v>8068.62</v>
          </cell>
          <cell r="J3328">
            <v>-2059.49</v>
          </cell>
          <cell r="K3328">
            <v>2059.49</v>
          </cell>
        </row>
        <row r="3329">
          <cell r="E3329">
            <v>555.86</v>
          </cell>
          <cell r="F3329">
            <v>-9616.69</v>
          </cell>
          <cell r="G3329">
            <v>2972.64</v>
          </cell>
          <cell r="H3329">
            <v>2769.73</v>
          </cell>
          <cell r="I3329">
            <v>12768.406920000001</v>
          </cell>
          <cell r="J3329">
            <v>-19615.36692</v>
          </cell>
          <cell r="K3329">
            <v>758.77</v>
          </cell>
        </row>
        <row r="3330">
          <cell r="E3330">
            <v>144.43</v>
          </cell>
          <cell r="F3330">
            <v>-4390.85</v>
          </cell>
          <cell r="G3330">
            <v>772.92</v>
          </cell>
          <cell r="H3330">
            <v>720.12</v>
          </cell>
          <cell r="I3330">
            <v>0</v>
          </cell>
          <cell r="J3330">
            <v>-3670.7300000000005</v>
          </cell>
          <cell r="K3330">
            <v>197.2299999999999</v>
          </cell>
        </row>
        <row r="3332">
          <cell r="E3332">
            <v>3442.13</v>
          </cell>
          <cell r="F3332">
            <v>-3442.13</v>
          </cell>
          <cell r="G3332">
            <v>20406.78</v>
          </cell>
          <cell r="H3332">
            <v>19106.77</v>
          </cell>
          <cell r="I3332">
            <v>20406.78</v>
          </cell>
          <cell r="J3332">
            <v>-4742.139999999999</v>
          </cell>
          <cell r="K3332">
            <v>4742.139999999999</v>
          </cell>
        </row>
        <row r="3333">
          <cell r="E3333">
            <v>80.52</v>
          </cell>
          <cell r="F3333">
            <v>-80.52</v>
          </cell>
          <cell r="G3333">
            <v>496.68</v>
          </cell>
          <cell r="H3333">
            <v>463.03000000000003</v>
          </cell>
          <cell r="I3333">
            <v>496.68</v>
          </cell>
          <cell r="J3333">
            <v>-114.16999999999996</v>
          </cell>
          <cell r="K3333">
            <v>114.17000000000002</v>
          </cell>
        </row>
        <row r="3334">
          <cell r="E3334">
            <v>76152.97</v>
          </cell>
          <cell r="F3334">
            <v>-76152.97</v>
          </cell>
          <cell r="G3334">
            <v>145167.37</v>
          </cell>
          <cell r="H3334">
            <v>211710.94</v>
          </cell>
          <cell r="I3334">
            <v>145167.37</v>
          </cell>
          <cell r="J3334">
            <v>-9609.399999999994</v>
          </cell>
          <cell r="K3334">
            <v>9609.399999999994</v>
          </cell>
        </row>
        <row r="3335">
          <cell r="E3335">
            <v>413</v>
          </cell>
          <cell r="F3335">
            <v>-413</v>
          </cell>
          <cell r="G3335">
            <v>2547.9399999999996</v>
          </cell>
          <cell r="H3335">
            <v>2375.33</v>
          </cell>
          <cell r="I3335">
            <v>2547.9399999999996</v>
          </cell>
          <cell r="J3335">
            <v>-585.6099999999997</v>
          </cell>
          <cell r="K3335">
            <v>585.6099999999997</v>
          </cell>
        </row>
        <row r="3336">
          <cell r="E3336">
            <v>2616.05</v>
          </cell>
          <cell r="F3336">
            <v>-2616.05</v>
          </cell>
          <cell r="G3336">
            <v>16137.48</v>
          </cell>
          <cell r="H3336">
            <v>15044.77</v>
          </cell>
          <cell r="I3336">
            <v>16137.48</v>
          </cell>
          <cell r="J3336">
            <v>-3708.7599999999984</v>
          </cell>
          <cell r="K3336">
            <v>3708.7599999999984</v>
          </cell>
        </row>
        <row r="3337">
          <cell r="E3337">
            <v>3442.14</v>
          </cell>
          <cell r="F3337">
            <v>-3442.14</v>
          </cell>
          <cell r="G3337">
            <v>21233.46</v>
          </cell>
          <cell r="H3337">
            <v>19795.67</v>
          </cell>
          <cell r="I3337">
            <v>21233.46</v>
          </cell>
          <cell r="J3337">
            <v>-4879.93</v>
          </cell>
          <cell r="K3337">
            <v>4879.93</v>
          </cell>
        </row>
        <row r="3338">
          <cell r="E3338">
            <v>3442.14</v>
          </cell>
          <cell r="F3338">
            <v>-3442.14</v>
          </cell>
          <cell r="G3338">
            <v>21233.46</v>
          </cell>
          <cell r="H3338">
            <v>19795.67</v>
          </cell>
          <cell r="I3338">
            <v>21233.46</v>
          </cell>
          <cell r="J3338">
            <v>-4879.93</v>
          </cell>
          <cell r="K3338">
            <v>4879.93</v>
          </cell>
        </row>
        <row r="3339">
          <cell r="E3339">
            <v>2014.43</v>
          </cell>
          <cell r="F3339">
            <v>-2014.43</v>
          </cell>
          <cell r="G3339">
            <v>11133.96</v>
          </cell>
          <cell r="H3339">
            <v>10495.19</v>
          </cell>
          <cell r="I3339">
            <v>11133.96</v>
          </cell>
          <cell r="J3339">
            <v>-2653.199999999999</v>
          </cell>
          <cell r="K3339">
            <v>2653.199999999999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80" zoomScaleNormal="80" zoomScalePageLayoutView="0" workbookViewId="0" topLeftCell="A1">
      <selection activeCell="A26" sqref="A26:IV30"/>
    </sheetView>
  </sheetViews>
  <sheetFormatPr defaultColWidth="11.57421875" defaultRowHeight="12.75"/>
  <cols>
    <col min="1" max="1" width="8.140625" style="0" customWidth="1"/>
    <col min="2" max="2" width="24.421875" style="0" customWidth="1"/>
    <col min="3" max="3" width="6.421875" style="0" customWidth="1"/>
    <col min="4" max="4" width="35.57421875" style="0" customWidth="1"/>
    <col min="5" max="5" width="20.140625" style="0" customWidth="1"/>
    <col min="6" max="6" width="19.28125" style="0" customWidth="1"/>
    <col min="7" max="7" width="19.00390625" style="0" customWidth="1"/>
    <col min="8" max="8" width="18.140625" style="0" customWidth="1"/>
    <col min="9" max="9" width="20.421875" style="0" customWidth="1"/>
    <col min="10" max="10" width="18.7109375" style="0" customWidth="1"/>
    <col min="11" max="11" width="20.140625" style="0" customWidth="1"/>
    <col min="12" max="12" width="18.00390625" style="0" customWidth="1"/>
  </cols>
  <sheetData>
    <row r="1" spans="1:12" ht="18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8" t="s">
        <v>1</v>
      </c>
      <c r="B3" s="49" t="s">
        <v>2</v>
      </c>
      <c r="C3" s="49"/>
      <c r="D3" s="50" t="s">
        <v>3</v>
      </c>
      <c r="E3" s="51" t="s">
        <v>4</v>
      </c>
      <c r="F3" s="51" t="s">
        <v>5</v>
      </c>
      <c r="G3" s="50" t="s">
        <v>6</v>
      </c>
      <c r="H3" s="50" t="s">
        <v>7</v>
      </c>
      <c r="I3" s="50" t="s">
        <v>8</v>
      </c>
      <c r="J3" s="51" t="s">
        <v>9</v>
      </c>
      <c r="K3" s="51" t="s">
        <v>10</v>
      </c>
      <c r="L3" s="51" t="s">
        <v>11</v>
      </c>
    </row>
    <row r="4" spans="1:12" ht="28.5" customHeight="1">
      <c r="A4" s="48"/>
      <c r="B4" s="5" t="s">
        <v>12</v>
      </c>
      <c r="C4" s="5" t="s">
        <v>13</v>
      </c>
      <c r="D4" s="50"/>
      <c r="E4" s="50"/>
      <c r="F4" s="51"/>
      <c r="G4" s="50"/>
      <c r="H4" s="50"/>
      <c r="I4" s="50"/>
      <c r="J4" s="50"/>
      <c r="K4" s="50"/>
      <c r="L4" s="51"/>
    </row>
    <row r="5" spans="1:12" ht="15.75">
      <c r="A5" s="6"/>
      <c r="B5" s="7" t="s">
        <v>14</v>
      </c>
      <c r="C5" s="8" t="s">
        <v>15</v>
      </c>
      <c r="D5" s="6"/>
      <c r="E5" s="6"/>
      <c r="F5" s="6"/>
      <c r="G5" s="6"/>
      <c r="H5" s="6"/>
      <c r="I5" s="6"/>
      <c r="J5" s="6"/>
      <c r="K5" s="6"/>
      <c r="L5" s="9" t="s">
        <v>16</v>
      </c>
    </row>
    <row r="6" spans="1:12" ht="15" hidden="1">
      <c r="A6" s="10">
        <v>1</v>
      </c>
      <c r="B6" s="11"/>
      <c r="C6" s="11"/>
      <c r="D6" s="11" t="s">
        <v>17</v>
      </c>
      <c r="E6" s="12">
        <f>'[1]Лицевые счета домов свод'!E3315</f>
        <v>6250.88</v>
      </c>
      <c r="F6" s="12">
        <f>'[1]Лицевые счета домов свод'!F3315</f>
        <v>-42615.95</v>
      </c>
      <c r="G6" s="12">
        <f>'[1]Лицевые счета домов свод'!G3315</f>
        <v>38559.840000000004</v>
      </c>
      <c r="H6" s="12">
        <f>'[1]Лицевые счета домов свод'!H3315</f>
        <v>35948.86</v>
      </c>
      <c r="I6" s="12">
        <f>'[1]Лицевые счета домов свод'!I3315</f>
        <v>3858.05</v>
      </c>
      <c r="J6" s="12">
        <f>'[1]Лицевые счета домов свод'!J3315</f>
        <v>-10525.139999999996</v>
      </c>
      <c r="K6" s="12">
        <f>'[1]Лицевые счета домов свод'!K3315</f>
        <v>8861.86</v>
      </c>
      <c r="L6" s="13"/>
    </row>
    <row r="7" spans="1:12" ht="15" hidden="1">
      <c r="A7" s="11"/>
      <c r="B7" s="11"/>
      <c r="C7" s="11"/>
      <c r="D7" s="11" t="s">
        <v>18</v>
      </c>
      <c r="E7" s="12">
        <f>'[1]Лицевые счета домов свод'!E3316</f>
        <v>0</v>
      </c>
      <c r="F7" s="12">
        <f>'[1]Лицевые счета домов свод'!F3316</f>
        <v>0</v>
      </c>
      <c r="G7" s="12">
        <f>'[1]Лицевые счета домов свод'!G3316</f>
        <v>0</v>
      </c>
      <c r="H7" s="12">
        <f>'[1]Лицевые счета домов свод'!H3316</f>
        <v>0</v>
      </c>
      <c r="I7" s="12">
        <f>'[1]Лицевые счета домов свод'!I3316</f>
        <v>0</v>
      </c>
      <c r="J7" s="12">
        <f>'[1]Лицевые счета домов свод'!J3316</f>
        <v>0</v>
      </c>
      <c r="K7" s="12">
        <f>'[1]Лицевые счета домов свод'!K3316</f>
        <v>0</v>
      </c>
      <c r="L7" s="13"/>
    </row>
    <row r="8" spans="1:12" ht="15" hidden="1">
      <c r="A8" s="11"/>
      <c r="B8" s="11"/>
      <c r="C8" s="11"/>
      <c r="D8" s="11" t="s">
        <v>19</v>
      </c>
      <c r="E8" s="12">
        <f>'[1]Лицевые счета домов свод'!E3317</f>
        <v>0</v>
      </c>
      <c r="F8" s="12">
        <f>'[1]Лицевые счета домов свод'!F3317</f>
        <v>0</v>
      </c>
      <c r="G8" s="12">
        <f>'[1]Лицевые счета домов свод'!G3317</f>
        <v>0</v>
      </c>
      <c r="H8" s="12">
        <f>'[1]Лицевые счета домов свод'!H3317</f>
        <v>0</v>
      </c>
      <c r="I8" s="12">
        <f>'[1]Лицевые счета домов свод'!I3317</f>
        <v>0</v>
      </c>
      <c r="J8" s="12">
        <f>'[1]Лицевые счета домов свод'!J3317</f>
        <v>0</v>
      </c>
      <c r="K8" s="12">
        <f>'[1]Лицевые счета домов свод'!K3317</f>
        <v>0</v>
      </c>
      <c r="L8" s="13"/>
    </row>
    <row r="9" spans="1:12" ht="15" hidden="1">
      <c r="A9" s="11"/>
      <c r="B9" s="11"/>
      <c r="C9" s="11"/>
      <c r="D9" s="11" t="s">
        <v>20</v>
      </c>
      <c r="E9" s="12">
        <f>'[1]Лицевые счета домов свод'!E3318</f>
        <v>0</v>
      </c>
      <c r="F9" s="12">
        <f>'[1]Лицевые счета домов свод'!F3318</f>
        <v>0</v>
      </c>
      <c r="G9" s="12">
        <f>'[1]Лицевые счета домов свод'!G3318</f>
        <v>0</v>
      </c>
      <c r="H9" s="12">
        <f>'[1]Лицевые счета домов свод'!H3318</f>
        <v>0</v>
      </c>
      <c r="I9" s="12">
        <f>'[1]Лицевые счета домов свод'!I3318</f>
        <v>0</v>
      </c>
      <c r="J9" s="12">
        <f>'[1]Лицевые счета домов свод'!J3318</f>
        <v>0</v>
      </c>
      <c r="K9" s="12">
        <f>'[1]Лицевые счета домов свод'!K3318</f>
        <v>0</v>
      </c>
      <c r="L9" s="13"/>
    </row>
    <row r="10" spans="1:12" ht="15" hidden="1">
      <c r="A10" s="11"/>
      <c r="B10" s="11"/>
      <c r="C10" s="11"/>
      <c r="D10" s="11" t="s">
        <v>21</v>
      </c>
      <c r="E10" s="12">
        <f>'[1]Лицевые счета домов свод'!E3319</f>
        <v>0</v>
      </c>
      <c r="F10" s="12">
        <f>'[1]Лицевые счета домов свод'!F3319</f>
        <v>0</v>
      </c>
      <c r="G10" s="12">
        <f>'[1]Лицевые счета домов свод'!G3319</f>
        <v>0</v>
      </c>
      <c r="H10" s="12">
        <f>'[1]Лицевые счета домов свод'!H3319</f>
        <v>0</v>
      </c>
      <c r="I10" s="12">
        <f>'[1]Лицевые счета домов свод'!I3319</f>
        <v>0</v>
      </c>
      <c r="J10" s="12">
        <f>'[1]Лицевые счета домов свод'!J3319</f>
        <v>0</v>
      </c>
      <c r="K10" s="12">
        <f>'[1]Лицевые счета домов свод'!K3319</f>
        <v>0</v>
      </c>
      <c r="L10" s="13"/>
    </row>
    <row r="11" spans="1:12" ht="15" hidden="1">
      <c r="A11" s="11"/>
      <c r="B11" s="11"/>
      <c r="C11" s="11"/>
      <c r="D11" s="11" t="s">
        <v>22</v>
      </c>
      <c r="E11" s="12">
        <f>'[1]Лицевые счета домов свод'!E3320</f>
        <v>0</v>
      </c>
      <c r="F11" s="12">
        <f>'[1]Лицевые счета домов свод'!F3320</f>
        <v>0</v>
      </c>
      <c r="G11" s="12">
        <f>'[1]Лицевые счета домов свод'!G3320</f>
        <v>0</v>
      </c>
      <c r="H11" s="12">
        <f>'[1]Лицевые счета домов свод'!H3320</f>
        <v>0</v>
      </c>
      <c r="I11" s="12">
        <f>'[1]Лицевые счета домов свод'!I3320</f>
        <v>0</v>
      </c>
      <c r="J11" s="12">
        <f>'[1]Лицевые счета домов свод'!J3320</f>
        <v>0</v>
      </c>
      <c r="K11" s="12">
        <f>'[1]Лицевые счета домов свод'!K3320</f>
        <v>0</v>
      </c>
      <c r="L11" s="13"/>
    </row>
    <row r="12" spans="1:12" ht="15.75" hidden="1">
      <c r="A12" s="11"/>
      <c r="B12" s="11"/>
      <c r="C12" s="11"/>
      <c r="D12" s="4" t="s">
        <v>23</v>
      </c>
      <c r="E12" s="4">
        <f aca="true" t="shared" si="0" ref="E12:K12">SUM(E6:E11)</f>
        <v>6250.88</v>
      </c>
      <c r="F12" s="4">
        <f t="shared" si="0"/>
        <v>-42615.95</v>
      </c>
      <c r="G12" s="4">
        <f t="shared" si="0"/>
        <v>38559.840000000004</v>
      </c>
      <c r="H12" s="4">
        <f t="shared" si="0"/>
        <v>35948.86</v>
      </c>
      <c r="I12" s="4">
        <f t="shared" si="0"/>
        <v>3858.05</v>
      </c>
      <c r="J12" s="4">
        <f t="shared" si="0"/>
        <v>-10525.139999999996</v>
      </c>
      <c r="K12" s="4">
        <f t="shared" si="0"/>
        <v>8861.86</v>
      </c>
      <c r="L12" s="14"/>
    </row>
    <row r="13" spans="1:12" ht="15" hidden="1">
      <c r="A13" s="11"/>
      <c r="B13" s="11"/>
      <c r="C13" s="11"/>
      <c r="D13" s="15" t="s">
        <v>24</v>
      </c>
      <c r="E13" s="12">
        <f>'[1]Лицевые счета домов свод'!E3322</f>
        <v>1181.56</v>
      </c>
      <c r="F13" s="12">
        <f>'[1]Лицевые счета домов свод'!F3322</f>
        <v>-9135.9</v>
      </c>
      <c r="G13" s="12">
        <f>'[1]Лицевые счета домов свод'!G3322</f>
        <v>13708.14</v>
      </c>
      <c r="H13" s="12">
        <f>'[1]Лицевые счета домов свод'!H3322</f>
        <v>12548.17</v>
      </c>
      <c r="I13" s="12">
        <f>'[1]Лицевые счета домов свод'!I3322</f>
        <v>7159.320000000001</v>
      </c>
      <c r="J13" s="12">
        <f>'[1]Лицевые счета домов свод'!J3322</f>
        <v>-3747.05</v>
      </c>
      <c r="K13" s="12">
        <f>'[1]Лицевые счета домов свод'!K3322</f>
        <v>2341.529999999999</v>
      </c>
      <c r="L13" s="13"/>
    </row>
    <row r="14" spans="1:12" ht="30" hidden="1">
      <c r="A14" s="11"/>
      <c r="B14" s="11"/>
      <c r="C14" s="11"/>
      <c r="D14" s="15" t="s">
        <v>25</v>
      </c>
      <c r="E14" s="12">
        <f>'[1]Лицевые счета домов свод'!E3323</f>
        <v>2175.71</v>
      </c>
      <c r="F14" s="12">
        <f>'[1]Лицевые счета домов свод'!F3323</f>
        <v>-2175.71</v>
      </c>
      <c r="G14" s="12">
        <f>'[1]Лицевые счета домов свод'!G3323</f>
        <v>12739.98</v>
      </c>
      <c r="H14" s="12">
        <f>'[1]Лицевые счета домов свод'!H3323</f>
        <v>11670.26</v>
      </c>
      <c r="I14" s="12">
        <f>'[1]Лицевые счета домов свод'!I3323</f>
        <v>12739.98</v>
      </c>
      <c r="J14" s="12">
        <f>'[1]Лицевые счета домов свод'!J3323</f>
        <v>-3245.4300000000003</v>
      </c>
      <c r="K14" s="12">
        <f>'[1]Лицевые счета домов свод'!K3323</f>
        <v>3245.4299999999985</v>
      </c>
      <c r="L14" s="13"/>
    </row>
    <row r="15" spans="1:12" ht="30" hidden="1">
      <c r="A15" s="11"/>
      <c r="B15" s="11"/>
      <c r="C15" s="11"/>
      <c r="D15" s="15" t="s">
        <v>26</v>
      </c>
      <c r="E15" s="12">
        <f>'[1]Лицевые счета домов свод'!E3324</f>
        <v>952.86</v>
      </c>
      <c r="F15" s="12">
        <f>'[1]Лицевые счета домов свод'!F3324</f>
        <v>557.4</v>
      </c>
      <c r="G15" s="12">
        <f>'[1]Лицевые счета домов свод'!G3324</f>
        <v>5095.780000000001</v>
      </c>
      <c r="H15" s="12">
        <f>'[1]Лицевые счета домов свод'!H3324</f>
        <v>4748.110000000001</v>
      </c>
      <c r="I15" s="12">
        <f>'[1]Лицевые счета домов свод'!I3324</f>
        <v>0</v>
      </c>
      <c r="J15" s="12">
        <f>'[1]Лицевые счета домов свод'!J3324</f>
        <v>5305.51</v>
      </c>
      <c r="K15" s="12">
        <f>'[1]Лицевые счета домов свод'!K3324</f>
        <v>1300.5299999999997</v>
      </c>
      <c r="L15" s="13"/>
    </row>
    <row r="16" spans="1:12" ht="30" hidden="1">
      <c r="A16" s="11"/>
      <c r="B16" s="11"/>
      <c r="C16" s="11"/>
      <c r="D16" s="15" t="s">
        <v>27</v>
      </c>
      <c r="E16" s="12">
        <f>'[1]Лицевые счета домов свод'!E3325</f>
        <v>0</v>
      </c>
      <c r="F16" s="12">
        <f>'[1]Лицевые счета домов свод'!F3325</f>
        <v>0</v>
      </c>
      <c r="G16" s="12">
        <f>'[1]Лицевые счета домов свод'!G3325</f>
        <v>0</v>
      </c>
      <c r="H16" s="12">
        <f>'[1]Лицевые счета домов свод'!H3325</f>
        <v>0</v>
      </c>
      <c r="I16" s="12">
        <f>'[1]Лицевые счета домов свод'!I3325</f>
        <v>0</v>
      </c>
      <c r="J16" s="12">
        <f>'[1]Лицевые счета домов свод'!J3325</f>
        <v>0</v>
      </c>
      <c r="K16" s="12">
        <f>'[1]Лицевые счета домов свод'!K3325</f>
        <v>0</v>
      </c>
      <c r="L16" s="13"/>
    </row>
    <row r="17" spans="1:12" ht="15" hidden="1">
      <c r="A17" s="11"/>
      <c r="B17" s="11"/>
      <c r="C17" s="11"/>
      <c r="D17" s="11" t="s">
        <v>28</v>
      </c>
      <c r="E17" s="12">
        <f>'[1]Лицевые счета домов свод'!E3326</f>
        <v>162.01</v>
      </c>
      <c r="F17" s="12">
        <f>'[1]Лицевые счета домов свод'!F3326</f>
        <v>-1038.06</v>
      </c>
      <c r="G17" s="12">
        <f>'[1]Лицевые счета домов свод'!G3326</f>
        <v>866.3399999999999</v>
      </c>
      <c r="H17" s="12">
        <f>'[1]Лицевые счета домов свод'!H3326</f>
        <v>807.17</v>
      </c>
      <c r="I17" s="12">
        <f>'[1]Лицевые счета домов свод'!I3326</f>
        <v>2457.41</v>
      </c>
      <c r="J17" s="12">
        <f>'[1]Лицевые счета домов свод'!J3326</f>
        <v>-2688.2999999999997</v>
      </c>
      <c r="K17" s="12">
        <f>'[1]Лицевые счета домов свод'!K3326</f>
        <v>221.17999999999995</v>
      </c>
      <c r="L17" s="13"/>
    </row>
    <row r="18" spans="1:12" ht="30" hidden="1">
      <c r="A18" s="11"/>
      <c r="B18" s="11"/>
      <c r="C18" s="11"/>
      <c r="D18" s="15" t="s">
        <v>29</v>
      </c>
      <c r="E18" s="12">
        <f>'[1]Лицевые счета домов свод'!E3327</f>
        <v>4.79</v>
      </c>
      <c r="F18" s="12">
        <f>'[1]Лицевые счета домов свод'!F3327</f>
        <v>41.74</v>
      </c>
      <c r="G18" s="12">
        <f>'[1]Лицевые счета домов свод'!G3327</f>
        <v>25.5</v>
      </c>
      <c r="H18" s="12">
        <f>'[1]Лицевые счета домов свод'!H3327</f>
        <v>23.75</v>
      </c>
      <c r="I18" s="12">
        <f>'[1]Лицевые счета домов свод'!I3327</f>
        <v>0</v>
      </c>
      <c r="J18" s="12">
        <f>'[1]Лицевые счета домов свод'!J3327</f>
        <v>65.49000000000001</v>
      </c>
      <c r="K18" s="12">
        <f>'[1]Лицевые счета домов свод'!K3327</f>
        <v>6.539999999999999</v>
      </c>
      <c r="L18" s="13"/>
    </row>
    <row r="19" spans="1:12" ht="45" hidden="1">
      <c r="A19" s="11"/>
      <c r="B19" s="11"/>
      <c r="C19" s="11"/>
      <c r="D19" s="15" t="s">
        <v>30</v>
      </c>
      <c r="E19" s="12">
        <f>'[1]Лицевые счета домов свод'!E3328</f>
        <v>1508.71</v>
      </c>
      <c r="F19" s="12">
        <f>'[1]Лицевые счета домов свод'!F3328</f>
        <v>-1508.71</v>
      </c>
      <c r="G19" s="12">
        <f>'[1]Лицевые счета домов свод'!G3328</f>
        <v>8068.62</v>
      </c>
      <c r="H19" s="12">
        <f>'[1]Лицевые счета домов свод'!H3328</f>
        <v>7517.84</v>
      </c>
      <c r="I19" s="12">
        <f>'[1]Лицевые счета домов свод'!I3328</f>
        <v>8068.62</v>
      </c>
      <c r="J19" s="12">
        <f>'[1]Лицевые счета домов свод'!J3328</f>
        <v>-2059.49</v>
      </c>
      <c r="K19" s="12">
        <f>'[1]Лицевые счета домов свод'!K3328</f>
        <v>2059.49</v>
      </c>
      <c r="L19" s="13"/>
    </row>
    <row r="20" spans="1:12" ht="15" hidden="1">
      <c r="A20" s="11"/>
      <c r="B20" s="11"/>
      <c r="C20" s="11"/>
      <c r="D20" s="15" t="s">
        <v>31</v>
      </c>
      <c r="E20" s="12">
        <f>'[1]Лицевые счета домов свод'!E3329</f>
        <v>555.86</v>
      </c>
      <c r="F20" s="12">
        <f>'[1]Лицевые счета домов свод'!F3329</f>
        <v>-9616.69</v>
      </c>
      <c r="G20" s="12">
        <f>'[1]Лицевые счета домов свод'!G3329</f>
        <v>2972.64</v>
      </c>
      <c r="H20" s="12">
        <f>'[1]Лицевые счета домов свод'!H3329</f>
        <v>2769.73</v>
      </c>
      <c r="I20" s="16">
        <f>'[1]Лицевые счета домов свод'!I3329</f>
        <v>12768.406920000001</v>
      </c>
      <c r="J20" s="16">
        <f>'[1]Лицевые счета домов свод'!J3329</f>
        <v>-19615.36692</v>
      </c>
      <c r="K20" s="12">
        <f>'[1]Лицевые счета домов свод'!K3329</f>
        <v>758.77</v>
      </c>
      <c r="L20" s="13"/>
    </row>
    <row r="21" spans="1:12" ht="30" hidden="1">
      <c r="A21" s="11"/>
      <c r="B21" s="11"/>
      <c r="C21" s="11"/>
      <c r="D21" s="15" t="s">
        <v>32</v>
      </c>
      <c r="E21" s="12">
        <f>'[1]Лицевые счета домов свод'!E3330</f>
        <v>144.43</v>
      </c>
      <c r="F21" s="12">
        <f>'[1]Лицевые счета домов свод'!F3330</f>
        <v>-4390.85</v>
      </c>
      <c r="G21" s="12">
        <f>'[1]Лицевые счета домов свод'!G3330</f>
        <v>772.92</v>
      </c>
      <c r="H21" s="12">
        <f>'[1]Лицевые счета домов свод'!H3330</f>
        <v>720.12</v>
      </c>
      <c r="I21" s="12">
        <f>'[1]Лицевые счета домов свод'!I3330</f>
        <v>0</v>
      </c>
      <c r="J21" s="12">
        <f>'[1]Лицевые счета домов свод'!J3330</f>
        <v>-3670.7300000000005</v>
      </c>
      <c r="K21" s="12">
        <f>'[1]Лицевые счета домов свод'!K3330</f>
        <v>197.2299999999999</v>
      </c>
      <c r="L21" s="13"/>
    </row>
    <row r="22" spans="1:12" ht="15.75" hidden="1">
      <c r="A22" s="11"/>
      <c r="B22" s="11"/>
      <c r="C22" s="11"/>
      <c r="D22" s="4" t="s">
        <v>33</v>
      </c>
      <c r="E22" s="4">
        <f aca="true" t="shared" si="1" ref="E22:K22">SUM(E13:E21)</f>
        <v>6685.93</v>
      </c>
      <c r="F22" s="4">
        <f t="shared" si="1"/>
        <v>-27266.78</v>
      </c>
      <c r="G22" s="4">
        <f t="shared" si="1"/>
        <v>44249.92</v>
      </c>
      <c r="H22" s="4">
        <f t="shared" si="1"/>
        <v>40805.15000000001</v>
      </c>
      <c r="I22" s="17">
        <f t="shared" si="1"/>
        <v>43193.736919999996</v>
      </c>
      <c r="J22" s="17">
        <f t="shared" si="1"/>
        <v>-29655.36692</v>
      </c>
      <c r="K22" s="4">
        <f t="shared" si="1"/>
        <v>10130.699999999997</v>
      </c>
      <c r="L22" s="14"/>
    </row>
    <row r="23" spans="1:12" ht="15" hidden="1">
      <c r="A23" s="11"/>
      <c r="B23" s="11"/>
      <c r="C23" s="11"/>
      <c r="D23" s="11" t="s">
        <v>34</v>
      </c>
      <c r="E23" s="12">
        <f>'[1]Лицевые счета домов свод'!E3332</f>
        <v>3442.13</v>
      </c>
      <c r="F23" s="12">
        <f>'[1]Лицевые счета домов свод'!F3332</f>
        <v>-3442.13</v>
      </c>
      <c r="G23" s="12">
        <f>'[1]Лицевые счета домов свод'!G3332</f>
        <v>20406.78</v>
      </c>
      <c r="H23" s="12">
        <f>'[1]Лицевые счета домов свод'!H3332</f>
        <v>19106.77</v>
      </c>
      <c r="I23" s="12">
        <f>'[1]Лицевые счета домов свод'!I3332</f>
        <v>20406.78</v>
      </c>
      <c r="J23" s="12">
        <f>'[1]Лицевые счета домов свод'!J3332</f>
        <v>-4742.139999999999</v>
      </c>
      <c r="K23" s="12">
        <f>'[1]Лицевые счета домов свод'!K3332</f>
        <v>4742.139999999999</v>
      </c>
      <c r="L23" s="13"/>
    </row>
    <row r="24" spans="1:12" ht="15" hidden="1">
      <c r="A24" s="11"/>
      <c r="B24" s="11"/>
      <c r="C24" s="11"/>
      <c r="D24" s="11" t="s">
        <v>35</v>
      </c>
      <c r="E24" s="12">
        <f>'[1]Лицевые счета домов свод'!E3333</f>
        <v>80.52</v>
      </c>
      <c r="F24" s="12">
        <f>'[1]Лицевые счета домов свод'!F3333</f>
        <v>-80.52</v>
      </c>
      <c r="G24" s="12">
        <f>'[1]Лицевые счета домов свод'!G3333</f>
        <v>496.68</v>
      </c>
      <c r="H24" s="12">
        <f>'[1]Лицевые счета домов свод'!H3333</f>
        <v>463.03000000000003</v>
      </c>
      <c r="I24" s="12">
        <f>'[1]Лицевые счета домов свод'!I3333</f>
        <v>496.68</v>
      </c>
      <c r="J24" s="12">
        <f>'[1]Лицевые счета домов свод'!J3333</f>
        <v>-114.16999999999996</v>
      </c>
      <c r="K24" s="12">
        <f>'[1]Лицевые счета домов свод'!K3333</f>
        <v>114.17000000000002</v>
      </c>
      <c r="L24" s="13"/>
    </row>
    <row r="25" spans="1:12" ht="15">
      <c r="A25" s="11"/>
      <c r="B25" s="11"/>
      <c r="C25" s="11"/>
      <c r="D25" s="11" t="s">
        <v>36</v>
      </c>
      <c r="E25" s="12">
        <f>'[1]Лицевые счета домов свод'!E3334</f>
        <v>76152.97</v>
      </c>
      <c r="F25" s="12">
        <f>'[1]Лицевые счета домов свод'!F3334</f>
        <v>-76152.97</v>
      </c>
      <c r="G25" s="12">
        <f>'[1]Лицевые счета домов свод'!G3334</f>
        <v>145167.37</v>
      </c>
      <c r="H25" s="12">
        <f>'[1]Лицевые счета домов свод'!H3334</f>
        <v>211710.94</v>
      </c>
      <c r="I25" s="12">
        <f>'[1]Лицевые счета домов свод'!I3334</f>
        <v>145167.37</v>
      </c>
      <c r="J25" s="12">
        <f>'[1]Лицевые счета домов свод'!J3334</f>
        <v>-9609.399999999994</v>
      </c>
      <c r="K25" s="12">
        <f>'[1]Лицевые счета домов свод'!K3334</f>
        <v>9609.399999999994</v>
      </c>
      <c r="L25" s="13"/>
    </row>
    <row r="26" spans="1:12" ht="15" hidden="1">
      <c r="A26" s="11"/>
      <c r="B26" s="11"/>
      <c r="C26" s="11"/>
      <c r="D26" s="11" t="s">
        <v>37</v>
      </c>
      <c r="E26" s="12">
        <f>'[1]Лицевые счета домов свод'!E3335</f>
        <v>413</v>
      </c>
      <c r="F26" s="12">
        <f>'[1]Лицевые счета домов свод'!F3335</f>
        <v>-413</v>
      </c>
      <c r="G26" s="12">
        <f>'[1]Лицевые счета домов свод'!G3335</f>
        <v>2547.9399999999996</v>
      </c>
      <c r="H26" s="12">
        <f>'[1]Лицевые счета домов свод'!H3335</f>
        <v>2375.33</v>
      </c>
      <c r="I26" s="12">
        <f>'[1]Лицевые счета домов свод'!I3335</f>
        <v>2547.9399999999996</v>
      </c>
      <c r="J26" s="12">
        <f>'[1]Лицевые счета домов свод'!J3335</f>
        <v>-585.6099999999997</v>
      </c>
      <c r="K26" s="12">
        <f>'[1]Лицевые счета домов свод'!K3335</f>
        <v>585.6099999999997</v>
      </c>
      <c r="L26" s="13"/>
    </row>
    <row r="27" spans="1:12" ht="15" hidden="1">
      <c r="A27" s="11"/>
      <c r="B27" s="11"/>
      <c r="C27" s="11"/>
      <c r="D27" s="11" t="s">
        <v>38</v>
      </c>
      <c r="E27" s="12">
        <f>'[1]Лицевые счета домов свод'!E3336</f>
        <v>2616.05</v>
      </c>
      <c r="F27" s="12">
        <f>'[1]Лицевые счета домов свод'!F3336</f>
        <v>-2616.05</v>
      </c>
      <c r="G27" s="12">
        <f>'[1]Лицевые счета домов свод'!G3336</f>
        <v>16137.48</v>
      </c>
      <c r="H27" s="12">
        <f>'[1]Лицевые счета домов свод'!H3336</f>
        <v>15044.77</v>
      </c>
      <c r="I27" s="12">
        <f>'[1]Лицевые счета домов свод'!I3336</f>
        <v>16137.48</v>
      </c>
      <c r="J27" s="12">
        <f>'[1]Лицевые счета домов свод'!J3336</f>
        <v>-3708.7599999999984</v>
      </c>
      <c r="K27" s="12">
        <f>'[1]Лицевые счета домов свод'!K3336</f>
        <v>3708.7599999999984</v>
      </c>
      <c r="L27" s="13"/>
    </row>
    <row r="28" spans="1:12" ht="15" hidden="1">
      <c r="A28" s="11"/>
      <c r="B28" s="11"/>
      <c r="C28" s="11"/>
      <c r="D28" s="11" t="s">
        <v>39</v>
      </c>
      <c r="E28" s="12">
        <f>'[1]Лицевые счета домов свод'!E3337</f>
        <v>3442.14</v>
      </c>
      <c r="F28" s="12">
        <f>'[1]Лицевые счета домов свод'!F3337</f>
        <v>-3442.14</v>
      </c>
      <c r="G28" s="12">
        <f>'[1]Лицевые счета домов свод'!G3337</f>
        <v>21233.46</v>
      </c>
      <c r="H28" s="12">
        <f>'[1]Лицевые счета домов свод'!H3337</f>
        <v>19795.67</v>
      </c>
      <c r="I28" s="12">
        <f>'[1]Лицевые счета домов свод'!I3337</f>
        <v>21233.46</v>
      </c>
      <c r="J28" s="12">
        <f>'[1]Лицевые счета домов свод'!J3337</f>
        <v>-4879.93</v>
      </c>
      <c r="K28" s="12">
        <f>'[1]Лицевые счета домов свод'!K3337</f>
        <v>4879.93</v>
      </c>
      <c r="L28" s="13"/>
    </row>
    <row r="29" spans="1:12" ht="15" hidden="1">
      <c r="A29" s="11"/>
      <c r="B29" s="11"/>
      <c r="C29" s="11"/>
      <c r="D29" s="11" t="s">
        <v>40</v>
      </c>
      <c r="E29" s="12">
        <f>'[1]Лицевые счета домов свод'!E3338</f>
        <v>3442.14</v>
      </c>
      <c r="F29" s="12">
        <f>'[1]Лицевые счета домов свод'!F3338</f>
        <v>-3442.14</v>
      </c>
      <c r="G29" s="12">
        <f>'[1]Лицевые счета домов свод'!G3338</f>
        <v>21233.46</v>
      </c>
      <c r="H29" s="12">
        <f>'[1]Лицевые счета домов свод'!H3338</f>
        <v>19795.67</v>
      </c>
      <c r="I29" s="12">
        <f>'[1]Лицевые счета домов свод'!I3338</f>
        <v>21233.46</v>
      </c>
      <c r="J29" s="12">
        <f>'[1]Лицевые счета домов свод'!J3338</f>
        <v>-4879.93</v>
      </c>
      <c r="K29" s="12">
        <f>'[1]Лицевые счета домов свод'!K3338</f>
        <v>4879.93</v>
      </c>
      <c r="L29" s="13"/>
    </row>
    <row r="30" spans="1:12" ht="15" hidden="1">
      <c r="A30" s="11"/>
      <c r="B30" s="11"/>
      <c r="C30" s="11"/>
      <c r="D30" s="11" t="s">
        <v>41</v>
      </c>
      <c r="E30" s="12">
        <f>'[1]Лицевые счета домов свод'!E3339</f>
        <v>2014.43</v>
      </c>
      <c r="F30" s="12">
        <f>'[1]Лицевые счета домов свод'!F3339</f>
        <v>-2014.43</v>
      </c>
      <c r="G30" s="12">
        <f>'[1]Лицевые счета домов свод'!G3339</f>
        <v>11133.96</v>
      </c>
      <c r="H30" s="12">
        <f>'[1]Лицевые счета домов свод'!H3339</f>
        <v>10495.19</v>
      </c>
      <c r="I30" s="12">
        <f>'[1]Лицевые счета домов свод'!I3339</f>
        <v>11133.96</v>
      </c>
      <c r="J30" s="12">
        <f>'[1]Лицевые счета домов свод'!J3339</f>
        <v>-2653.199999999999</v>
      </c>
      <c r="K30" s="12">
        <f>'[1]Лицевые счета домов свод'!K3339</f>
        <v>2653.199999999999</v>
      </c>
      <c r="L30" s="13"/>
    </row>
    <row r="31" spans="1:12" ht="15.75">
      <c r="A31" s="6"/>
      <c r="B31" s="52" t="s">
        <v>42</v>
      </c>
      <c r="C31" s="52"/>
      <c r="D31" s="52"/>
      <c r="E31" s="18">
        <f aca="true" t="shared" si="2" ref="E31:K31">SUM(E23:E30)+E12+E22</f>
        <v>104540.19</v>
      </c>
      <c r="F31" s="18">
        <f t="shared" si="2"/>
        <v>-161486.11</v>
      </c>
      <c r="G31" s="18">
        <f t="shared" si="2"/>
        <v>321166.88999999996</v>
      </c>
      <c r="H31" s="18">
        <f t="shared" si="2"/>
        <v>375541.37999999995</v>
      </c>
      <c r="I31" s="19">
        <f t="shared" si="2"/>
        <v>285408.91692</v>
      </c>
      <c r="J31" s="19">
        <f t="shared" si="2"/>
        <v>-71353.64691999998</v>
      </c>
      <c r="K31" s="19">
        <f t="shared" si="2"/>
        <v>50165.69999999999</v>
      </c>
      <c r="L31" s="20"/>
    </row>
  </sheetData>
  <sheetProtection password="CC47" sheet="1" objects="1" scenarios="1" selectLockedCells="1" selectUnlockedCells="1"/>
  <mergeCells count="13">
    <mergeCell ref="K3:K4"/>
    <mergeCell ref="L3:L4"/>
    <mergeCell ref="B31:D31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zoomScalePageLayoutView="0" workbookViewId="0" topLeftCell="A1">
      <selection activeCell="E3" sqref="E3"/>
    </sheetView>
  </sheetViews>
  <sheetFormatPr defaultColWidth="11.57421875" defaultRowHeight="12.75"/>
  <cols>
    <col min="1" max="1" width="9.57421875" style="0" customWidth="1"/>
    <col min="2" max="2" width="39.140625" style="21" customWidth="1"/>
    <col min="3" max="3" width="28.57421875" style="0" customWidth="1"/>
    <col min="4" max="4" width="40.7109375" style="0" customWidth="1"/>
    <col min="5" max="5" width="16.57421875" style="0" customWidth="1"/>
  </cols>
  <sheetData>
    <row r="1" spans="1:5" s="22" customFormat="1" ht="18">
      <c r="A1" s="53" t="s">
        <v>43</v>
      </c>
      <c r="B1" s="53"/>
      <c r="C1" s="53"/>
      <c r="D1" s="53"/>
      <c r="E1" s="53"/>
    </row>
    <row r="2" spans="1:5" ht="15.75">
      <c r="A2" s="23" t="s">
        <v>1</v>
      </c>
      <c r="B2" s="24" t="s">
        <v>44</v>
      </c>
      <c r="C2" s="25" t="s">
        <v>2</v>
      </c>
      <c r="D2" s="25" t="s">
        <v>45</v>
      </c>
      <c r="E2" s="25" t="s">
        <v>46</v>
      </c>
    </row>
    <row r="3" spans="1:5" ht="30.75" customHeight="1">
      <c r="A3" s="26">
        <v>1</v>
      </c>
      <c r="B3" s="27" t="s">
        <v>47</v>
      </c>
      <c r="C3" s="26" t="s">
        <v>48</v>
      </c>
      <c r="D3" s="26" t="s">
        <v>49</v>
      </c>
      <c r="E3" s="26">
        <f>3858.05</f>
        <v>3858.05</v>
      </c>
    </row>
    <row r="4" spans="1:5" ht="14.25">
      <c r="A4" s="26">
        <v>2</v>
      </c>
      <c r="B4" s="28"/>
      <c r="C4" s="26"/>
      <c r="D4" s="29"/>
      <c r="E4" s="29"/>
    </row>
    <row r="5" spans="1:5" ht="15">
      <c r="A5" s="30"/>
      <c r="B5" s="31" t="s">
        <v>50</v>
      </c>
      <c r="C5" s="30"/>
      <c r="D5" s="30"/>
      <c r="E5" s="30">
        <f>E3+E4</f>
        <v>3858.05</v>
      </c>
    </row>
    <row r="6" spans="1:5" ht="12.75">
      <c r="A6" s="13"/>
      <c r="B6" s="32"/>
      <c r="C6" s="13"/>
      <c r="D6" s="13"/>
      <c r="E6" s="13"/>
    </row>
    <row r="7" spans="1:5" s="22" customFormat="1" ht="18">
      <c r="A7" s="53"/>
      <c r="B7" s="53"/>
      <c r="C7" s="53"/>
      <c r="D7" s="53"/>
      <c r="E7" s="53"/>
    </row>
    <row r="8" spans="1:5" ht="15.75">
      <c r="A8" s="23" t="s">
        <v>1</v>
      </c>
      <c r="B8" s="24" t="s">
        <v>44</v>
      </c>
      <c r="C8" s="25" t="s">
        <v>2</v>
      </c>
      <c r="D8" s="25" t="s">
        <v>45</v>
      </c>
      <c r="E8" s="25" t="s">
        <v>46</v>
      </c>
    </row>
    <row r="9" spans="1:5" ht="14.25">
      <c r="A9" s="26">
        <v>1</v>
      </c>
      <c r="B9" s="27"/>
      <c r="C9" s="26" t="s">
        <v>48</v>
      </c>
      <c r="D9" s="26"/>
      <c r="E9" s="26"/>
    </row>
    <row r="10" spans="1:5" ht="14.25">
      <c r="A10" s="26">
        <v>2</v>
      </c>
      <c r="B10" s="33"/>
      <c r="C10" s="26" t="s">
        <v>48</v>
      </c>
      <c r="D10" s="33"/>
      <c r="E10" s="33"/>
    </row>
    <row r="11" spans="1:5" ht="14.25">
      <c r="A11" s="26">
        <v>3</v>
      </c>
      <c r="B11" s="33"/>
      <c r="C11" s="26" t="s">
        <v>48</v>
      </c>
      <c r="D11" s="33"/>
      <c r="E11" s="33"/>
    </row>
    <row r="12" spans="1:5" ht="15">
      <c r="A12" s="30"/>
      <c r="B12" s="31" t="s">
        <v>50</v>
      </c>
      <c r="C12" s="30"/>
      <c r="D12" s="30"/>
      <c r="E12" s="30">
        <f>SUM(E9:E11)</f>
        <v>0</v>
      </c>
    </row>
    <row r="13" spans="1:5" ht="12.75">
      <c r="A13" s="13"/>
      <c r="B13" s="32"/>
      <c r="C13" s="13"/>
      <c r="D13" s="13"/>
      <c r="E13" s="13"/>
    </row>
    <row r="14" spans="1:5" s="22" customFormat="1" ht="18">
      <c r="A14" s="53"/>
      <c r="B14" s="53"/>
      <c r="C14" s="53"/>
      <c r="D14" s="53"/>
      <c r="E14" s="53"/>
    </row>
    <row r="15" spans="1:5" ht="15.75">
      <c r="A15" s="23" t="s">
        <v>1</v>
      </c>
      <c r="B15" s="24" t="s">
        <v>44</v>
      </c>
      <c r="C15" s="25" t="s">
        <v>2</v>
      </c>
      <c r="D15" s="25" t="s">
        <v>45</v>
      </c>
      <c r="E15" s="25" t="s">
        <v>46</v>
      </c>
    </row>
    <row r="16" spans="1:5" ht="14.25">
      <c r="A16" s="26">
        <v>1</v>
      </c>
      <c r="B16" s="27"/>
      <c r="C16" s="27" t="s">
        <v>48</v>
      </c>
      <c r="D16" s="27"/>
      <c r="E16" s="27"/>
    </row>
    <row r="17" spans="1:5" ht="14.25">
      <c r="A17" s="26">
        <v>2</v>
      </c>
      <c r="B17" s="33"/>
      <c r="C17" s="26"/>
      <c r="D17" s="26"/>
      <c r="E17" s="33"/>
    </row>
    <row r="18" spans="1:5" ht="14.25">
      <c r="A18" s="26">
        <v>3</v>
      </c>
      <c r="B18" s="33"/>
      <c r="C18" s="33"/>
      <c r="D18" s="33"/>
      <c r="E18" s="33"/>
    </row>
    <row r="19" spans="1:5" ht="14.25">
      <c r="A19" s="26">
        <v>4</v>
      </c>
      <c r="B19" s="27"/>
      <c r="C19" s="26"/>
      <c r="D19" s="26"/>
      <c r="E19" s="26"/>
    </row>
    <row r="20" spans="1:5" ht="15">
      <c r="A20" s="30"/>
      <c r="B20" s="31" t="s">
        <v>50</v>
      </c>
      <c r="C20" s="30"/>
      <c r="D20" s="30"/>
      <c r="E20" s="30">
        <f>E17+E18+E16+E18+E19</f>
        <v>0</v>
      </c>
    </row>
    <row r="21" spans="1:5" ht="12.75">
      <c r="A21" s="13"/>
      <c r="B21" s="32"/>
      <c r="C21" s="13"/>
      <c r="D21" s="13"/>
      <c r="E21" s="13"/>
    </row>
    <row r="22" spans="1:5" s="22" customFormat="1" ht="18">
      <c r="A22" s="53"/>
      <c r="B22" s="53"/>
      <c r="C22" s="53"/>
      <c r="D22" s="53"/>
      <c r="E22" s="53"/>
    </row>
    <row r="23" spans="1:5" ht="15.75">
      <c r="A23" s="23" t="s">
        <v>1</v>
      </c>
      <c r="B23" s="24" t="s">
        <v>44</v>
      </c>
      <c r="C23" s="25" t="s">
        <v>2</v>
      </c>
      <c r="D23" s="25" t="s">
        <v>45</v>
      </c>
      <c r="E23" s="25" t="s">
        <v>46</v>
      </c>
    </row>
    <row r="24" spans="1:5" ht="14.25">
      <c r="A24" s="26">
        <v>1</v>
      </c>
      <c r="B24" s="34"/>
      <c r="C24" s="26"/>
      <c r="D24" s="26"/>
      <c r="E24" s="26"/>
    </row>
    <row r="25" spans="1:5" ht="14.25">
      <c r="A25" s="26">
        <v>2</v>
      </c>
      <c r="B25" s="33"/>
      <c r="C25" s="33"/>
      <c r="D25" s="33"/>
      <c r="E25" s="33"/>
    </row>
    <row r="26" spans="1:5" ht="14.25">
      <c r="A26" s="26">
        <v>3</v>
      </c>
      <c r="B26" s="27"/>
      <c r="C26" s="26"/>
      <c r="D26" s="26"/>
      <c r="E26" s="26"/>
    </row>
    <row r="27" spans="1:5" ht="15">
      <c r="A27" s="30"/>
      <c r="B27" s="31" t="s">
        <v>50</v>
      </c>
      <c r="C27" s="30"/>
      <c r="D27" s="30"/>
      <c r="E27" s="30">
        <f>E25+E24+E26</f>
        <v>0</v>
      </c>
    </row>
    <row r="28" spans="1:5" ht="12.75">
      <c r="A28" s="13"/>
      <c r="B28" s="32"/>
      <c r="C28" s="13"/>
      <c r="D28" s="13"/>
      <c r="E28" s="13"/>
    </row>
    <row r="29" spans="1:5" s="22" customFormat="1" ht="18">
      <c r="A29" s="53"/>
      <c r="B29" s="53"/>
      <c r="C29" s="53"/>
      <c r="D29" s="53"/>
      <c r="E29" s="53"/>
    </row>
    <row r="30" spans="1:5" ht="15.75">
      <c r="A30" s="23" t="s">
        <v>1</v>
      </c>
      <c r="B30" s="24" t="s">
        <v>44</v>
      </c>
      <c r="C30" s="25" t="s">
        <v>2</v>
      </c>
      <c r="D30" s="25" t="s">
        <v>45</v>
      </c>
      <c r="E30" s="25" t="s">
        <v>46</v>
      </c>
    </row>
    <row r="31" spans="1:5" ht="14.25">
      <c r="A31" s="26">
        <v>1</v>
      </c>
      <c r="B31" s="34"/>
      <c r="C31" s="26"/>
      <c r="D31" s="26"/>
      <c r="E31" s="26"/>
    </row>
    <row r="32" spans="1:5" ht="14.25">
      <c r="A32" s="26">
        <v>2</v>
      </c>
      <c r="B32" s="33"/>
      <c r="C32" s="33"/>
      <c r="D32" s="33"/>
      <c r="E32" s="33"/>
    </row>
    <row r="33" spans="1:5" ht="14.25">
      <c r="A33" s="26">
        <v>3</v>
      </c>
      <c r="B33" s="27"/>
      <c r="C33" s="26"/>
      <c r="D33" s="26"/>
      <c r="E33" s="26"/>
    </row>
    <row r="34" spans="1:5" ht="15">
      <c r="A34" s="30"/>
      <c r="B34" s="31" t="s">
        <v>50</v>
      </c>
      <c r="C34" s="30"/>
      <c r="D34" s="30"/>
      <c r="E34" s="30">
        <f>E32+E31+E33</f>
        <v>0</v>
      </c>
    </row>
    <row r="35" spans="1:5" ht="12.75">
      <c r="A35" s="13"/>
      <c r="B35" s="32"/>
      <c r="C35" s="13"/>
      <c r="D35" s="13"/>
      <c r="E35" s="13"/>
    </row>
    <row r="36" spans="1:5" ht="15">
      <c r="A36" s="35"/>
      <c r="B36" s="36" t="s">
        <v>51</v>
      </c>
      <c r="C36" s="35"/>
      <c r="D36" s="35"/>
      <c r="E36" s="35">
        <f>E5+E12+E20+E27+E34</f>
        <v>3858.05</v>
      </c>
    </row>
    <row r="37" spans="1:5" ht="15">
      <c r="A37" s="37"/>
      <c r="B37" s="38"/>
      <c r="C37" s="37"/>
      <c r="D37" s="37"/>
      <c r="E37" s="37"/>
    </row>
    <row r="38" spans="1:5" ht="15">
      <c r="A38" s="37"/>
      <c r="B38" s="38"/>
      <c r="C38" s="37"/>
      <c r="D38" s="37"/>
      <c r="E38" s="37"/>
    </row>
  </sheetData>
  <sheetProtection selectLockedCells="1" selectUnlockedCells="1"/>
  <mergeCells count="5">
    <mergeCell ref="A1:E1"/>
    <mergeCell ref="A7:E7"/>
    <mergeCell ref="A14:E14"/>
    <mergeCell ref="A22:E22"/>
    <mergeCell ref="A29:E29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59"/>
  <sheetViews>
    <sheetView zoomScale="80" zoomScaleNormal="80" zoomScalePageLayoutView="0" workbookViewId="0" topLeftCell="A40">
      <selection activeCell="C14" sqref="C14"/>
    </sheetView>
  </sheetViews>
  <sheetFormatPr defaultColWidth="11.57421875" defaultRowHeight="12.75"/>
  <cols>
    <col min="1" max="1" width="9.57421875" style="21" customWidth="1"/>
    <col min="2" max="2" width="43.421875" style="21" customWidth="1"/>
    <col min="3" max="3" width="28.57421875" style="21" customWidth="1"/>
    <col min="4" max="4" width="36.8515625" style="21" customWidth="1"/>
    <col min="5" max="5" width="16.57421875" style="21" customWidth="1"/>
    <col min="6" max="16384" width="11.57421875" style="21" customWidth="1"/>
  </cols>
  <sheetData>
    <row r="1" spans="1:5" s="39" customFormat="1" ht="24" customHeight="1">
      <c r="A1" s="54" t="s">
        <v>52</v>
      </c>
      <c r="B1" s="54"/>
      <c r="C1" s="54"/>
      <c r="D1" s="54"/>
      <c r="E1" s="54"/>
    </row>
    <row r="2" spans="1:5" ht="15.75">
      <c r="A2" s="23" t="s">
        <v>1</v>
      </c>
      <c r="B2" s="24" t="s">
        <v>44</v>
      </c>
      <c r="C2" s="24" t="s">
        <v>2</v>
      </c>
      <c r="D2" s="24" t="s">
        <v>45</v>
      </c>
      <c r="E2" s="24" t="s">
        <v>46</v>
      </c>
    </row>
    <row r="3" spans="1:5" ht="14.25">
      <c r="A3" s="27">
        <v>1</v>
      </c>
      <c r="B3" s="33" t="s">
        <v>53</v>
      </c>
      <c r="C3" s="27" t="s">
        <v>48</v>
      </c>
      <c r="D3" s="33"/>
      <c r="E3" s="33">
        <v>808.61</v>
      </c>
    </row>
    <row r="4" spans="1:5" ht="14.25">
      <c r="A4" s="27">
        <v>2</v>
      </c>
      <c r="B4" s="33" t="s">
        <v>54</v>
      </c>
      <c r="C4" s="27" t="s">
        <v>48</v>
      </c>
      <c r="D4" s="33"/>
      <c r="E4" s="40">
        <v>1895.91</v>
      </c>
    </row>
    <row r="5" spans="1:5" ht="14.25">
      <c r="A5" s="27">
        <v>3</v>
      </c>
      <c r="B5" s="33" t="s">
        <v>55</v>
      </c>
      <c r="C5" s="27" t="s">
        <v>48</v>
      </c>
      <c r="D5" s="33" t="s">
        <v>56</v>
      </c>
      <c r="E5" s="40">
        <v>461.2</v>
      </c>
    </row>
    <row r="6" spans="1:5" ht="14.25">
      <c r="A6" s="27">
        <v>4</v>
      </c>
      <c r="B6" s="28"/>
      <c r="C6" s="27"/>
      <c r="D6" s="33"/>
      <c r="E6" s="40"/>
    </row>
    <row r="7" spans="1:5" ht="14.25">
      <c r="A7" s="27"/>
      <c r="B7" s="34"/>
      <c r="C7" s="27"/>
      <c r="D7" s="27"/>
      <c r="E7" s="41"/>
    </row>
    <row r="8" spans="1:5" ht="14.25">
      <c r="A8" s="27"/>
      <c r="B8" s="34"/>
      <c r="C8" s="27"/>
      <c r="D8" s="27"/>
      <c r="E8" s="27"/>
    </row>
    <row r="9" spans="1:5" ht="15">
      <c r="A9" s="31"/>
      <c r="B9" s="31" t="s">
        <v>50</v>
      </c>
      <c r="C9" s="31"/>
      <c r="D9" s="31"/>
      <c r="E9" s="31">
        <f>E3+E4+E5+E6+E7</f>
        <v>3165.72</v>
      </c>
    </row>
    <row r="10" spans="1:5" ht="12.75">
      <c r="A10" s="32"/>
      <c r="B10" s="32"/>
      <c r="C10" s="32"/>
      <c r="D10" s="32"/>
      <c r="E10" s="32"/>
    </row>
    <row r="11" spans="1:5" ht="21.75" customHeight="1">
      <c r="A11" s="55" t="s">
        <v>57</v>
      </c>
      <c r="B11" s="55"/>
      <c r="C11" s="55"/>
      <c r="D11" s="55"/>
      <c r="E11" s="55"/>
    </row>
    <row r="12" spans="1:5" ht="15.75">
      <c r="A12" s="23" t="s">
        <v>1</v>
      </c>
      <c r="B12" s="24" t="s">
        <v>44</v>
      </c>
      <c r="C12" s="24" t="s">
        <v>2</v>
      </c>
      <c r="D12" s="24" t="s">
        <v>45</v>
      </c>
      <c r="E12" s="24" t="s">
        <v>46</v>
      </c>
    </row>
    <row r="13" spans="1:5" ht="36.75" customHeight="1">
      <c r="A13" s="42">
        <v>1</v>
      </c>
      <c r="B13" s="27" t="s">
        <v>58</v>
      </c>
      <c r="C13" s="27" t="s">
        <v>48</v>
      </c>
      <c r="D13" s="27"/>
      <c r="E13" s="41">
        <v>1966.54</v>
      </c>
    </row>
    <row r="14" spans="1:5" ht="14.25">
      <c r="A14" s="42">
        <v>2</v>
      </c>
      <c r="B14" s="34" t="s">
        <v>59</v>
      </c>
      <c r="C14" s="27" t="s">
        <v>48</v>
      </c>
      <c r="D14" s="33"/>
      <c r="E14" s="40">
        <v>1418.05</v>
      </c>
    </row>
    <row r="15" spans="1:5" ht="14.25">
      <c r="A15" s="42"/>
      <c r="B15" s="34"/>
      <c r="C15" s="27" t="s">
        <v>48</v>
      </c>
      <c r="D15" s="33"/>
      <c r="E15" s="40"/>
    </row>
    <row r="16" spans="1:5" ht="14.25">
      <c r="A16" s="42"/>
      <c r="B16" s="34"/>
      <c r="C16" s="27"/>
      <c r="D16" s="33"/>
      <c r="E16" s="40"/>
    </row>
    <row r="17" spans="1:5" ht="14.25">
      <c r="A17" s="42"/>
      <c r="B17" s="33"/>
      <c r="C17" s="33"/>
      <c r="D17" s="28"/>
      <c r="E17" s="33"/>
    </row>
    <row r="18" spans="1:5" ht="15">
      <c r="A18" s="31"/>
      <c r="B18" s="31" t="s">
        <v>50</v>
      </c>
      <c r="C18" s="31"/>
      <c r="D18" s="31"/>
      <c r="E18" s="31">
        <f>E13+E14+E15+E16</f>
        <v>3384.59</v>
      </c>
    </row>
    <row r="19" spans="1:5" ht="12.75">
      <c r="A19" s="32"/>
      <c r="B19" s="32"/>
      <c r="C19" s="32"/>
      <c r="D19" s="32"/>
      <c r="E19" s="32"/>
    </row>
    <row r="20" spans="1:5" s="39" customFormat="1" ht="21" customHeight="1">
      <c r="A20" s="54" t="s">
        <v>60</v>
      </c>
      <c r="B20" s="54"/>
      <c r="C20" s="54"/>
      <c r="D20" s="54"/>
      <c r="E20" s="54"/>
    </row>
    <row r="21" spans="1:5" ht="15.75">
      <c r="A21" s="23" t="s">
        <v>1</v>
      </c>
      <c r="B21" s="24" t="s">
        <v>44</v>
      </c>
      <c r="C21" s="24" t="s">
        <v>2</v>
      </c>
      <c r="D21" s="24" t="s">
        <v>45</v>
      </c>
      <c r="E21" s="24" t="s">
        <v>46</v>
      </c>
    </row>
    <row r="22" spans="1:5" ht="30.75" customHeight="1">
      <c r="A22" s="27">
        <v>1</v>
      </c>
      <c r="B22" s="43" t="s">
        <v>61</v>
      </c>
      <c r="C22" s="27" t="s">
        <v>48</v>
      </c>
      <c r="D22" s="33" t="s">
        <v>62</v>
      </c>
      <c r="E22" s="33">
        <f>609.01</f>
        <v>609.01</v>
      </c>
    </row>
    <row r="23" spans="1:5" ht="14.25">
      <c r="A23" s="27">
        <v>2</v>
      </c>
      <c r="B23" s="34" t="s">
        <v>63</v>
      </c>
      <c r="C23" s="33"/>
      <c r="D23" s="33"/>
      <c r="E23" s="40">
        <f>2457.41</f>
        <v>2457.41</v>
      </c>
    </row>
    <row r="24" spans="1:5" ht="14.25">
      <c r="A24" s="27">
        <v>3</v>
      </c>
      <c r="B24" s="27"/>
      <c r="C24" s="27"/>
      <c r="D24" s="27"/>
      <c r="E24" s="27"/>
    </row>
    <row r="25" spans="1:5" ht="15">
      <c r="A25" s="31"/>
      <c r="B25" s="31" t="s">
        <v>50</v>
      </c>
      <c r="C25" s="31"/>
      <c r="D25" s="31"/>
      <c r="E25" s="31">
        <f>E23+E22+E24</f>
        <v>3066.42</v>
      </c>
    </row>
    <row r="26" spans="1:5" ht="12.75">
      <c r="A26" s="32"/>
      <c r="B26" s="32"/>
      <c r="C26" s="32"/>
      <c r="D26" s="32"/>
      <c r="E26" s="32"/>
    </row>
    <row r="27" spans="1:5" s="39" customFormat="1" ht="25.5" customHeight="1">
      <c r="A27" s="54"/>
      <c r="B27" s="54"/>
      <c r="C27" s="54"/>
      <c r="D27" s="54"/>
      <c r="E27" s="54"/>
    </row>
    <row r="28" spans="1:5" ht="15.75">
      <c r="A28" s="23" t="s">
        <v>1</v>
      </c>
      <c r="B28" s="24" t="s">
        <v>44</v>
      </c>
      <c r="C28" s="24" t="s">
        <v>2</v>
      </c>
      <c r="D28" s="24" t="s">
        <v>45</v>
      </c>
      <c r="E28" s="24" t="s">
        <v>46</v>
      </c>
    </row>
    <row r="29" spans="1:5" ht="15">
      <c r="A29" s="27">
        <v>1</v>
      </c>
      <c r="B29" s="44"/>
      <c r="C29" s="27" t="s">
        <v>48</v>
      </c>
      <c r="D29" s="33"/>
      <c r="E29" s="33"/>
    </row>
    <row r="30" spans="1:5" ht="14.25">
      <c r="A30" s="27">
        <v>2</v>
      </c>
      <c r="B30" s="34"/>
      <c r="C30" s="33"/>
      <c r="D30" s="27"/>
      <c r="E30" s="27"/>
    </row>
    <row r="31" spans="1:5" ht="14.25">
      <c r="A31" s="27">
        <v>3</v>
      </c>
      <c r="B31" s="33"/>
      <c r="C31" s="33"/>
      <c r="D31" s="27"/>
      <c r="E31" s="27"/>
    </row>
    <row r="32" spans="1:5" ht="14.25">
      <c r="A32" s="27">
        <v>4</v>
      </c>
      <c r="B32" s="27"/>
      <c r="C32" s="27"/>
      <c r="D32" s="27"/>
      <c r="E32" s="27"/>
    </row>
    <row r="33" spans="1:5" ht="15">
      <c r="A33" s="31"/>
      <c r="B33" s="31" t="s">
        <v>50</v>
      </c>
      <c r="C33" s="31"/>
      <c r="D33" s="31"/>
      <c r="E33" s="31">
        <f>SUM(E29:E32)</f>
        <v>0</v>
      </c>
    </row>
    <row r="35" spans="1:5" s="39" customFormat="1" ht="21.75" customHeight="1">
      <c r="A35" s="54"/>
      <c r="B35" s="54"/>
      <c r="C35" s="54"/>
      <c r="D35" s="54"/>
      <c r="E35" s="54"/>
    </row>
    <row r="36" spans="1:5" ht="15.75">
      <c r="A36" s="23" t="s">
        <v>1</v>
      </c>
      <c r="B36" s="24" t="s">
        <v>44</v>
      </c>
      <c r="C36" s="24" t="s">
        <v>2</v>
      </c>
      <c r="D36" s="24" t="s">
        <v>45</v>
      </c>
      <c r="E36" s="24" t="s">
        <v>46</v>
      </c>
    </row>
    <row r="37" spans="1:5" ht="31.5" customHeight="1">
      <c r="A37" s="27">
        <v>1</v>
      </c>
      <c r="B37" s="44"/>
      <c r="C37" s="27" t="s">
        <v>48</v>
      </c>
      <c r="D37" s="33"/>
      <c r="E37" s="33"/>
    </row>
    <row r="38" spans="1:5" ht="14.25">
      <c r="A38" s="27">
        <v>2</v>
      </c>
      <c r="B38" s="34"/>
      <c r="C38" s="33"/>
      <c r="D38" s="27"/>
      <c r="E38" s="27"/>
    </row>
    <row r="39" spans="1:5" ht="14.25">
      <c r="A39" s="27">
        <v>3</v>
      </c>
      <c r="B39" s="33"/>
      <c r="C39" s="33"/>
      <c r="D39" s="27"/>
      <c r="E39" s="27"/>
    </row>
    <row r="40" spans="1:5" ht="14.25">
      <c r="A40" s="27">
        <v>4</v>
      </c>
      <c r="B40" s="27"/>
      <c r="C40" s="27"/>
      <c r="D40" s="27"/>
      <c r="E40" s="27"/>
    </row>
    <row r="41" spans="1:5" ht="15">
      <c r="A41" s="31"/>
      <c r="B41" s="31" t="s">
        <v>50</v>
      </c>
      <c r="C41" s="31"/>
      <c r="D41" s="31"/>
      <c r="E41" s="31">
        <f>SUM(E37:E40)</f>
        <v>0</v>
      </c>
    </row>
    <row r="42" spans="1:5" s="46" customFormat="1" ht="15">
      <c r="A42" s="45"/>
      <c r="B42" s="45"/>
      <c r="C42" s="45"/>
      <c r="D42" s="45"/>
      <c r="E42" s="45"/>
    </row>
    <row r="43" spans="1:5" s="39" customFormat="1" ht="21.75" customHeight="1">
      <c r="A43" s="54"/>
      <c r="B43" s="54"/>
      <c r="C43" s="54"/>
      <c r="D43" s="54"/>
      <c r="E43" s="54"/>
    </row>
    <row r="44" spans="1:5" ht="15.75">
      <c r="A44" s="23" t="s">
        <v>1</v>
      </c>
      <c r="B44" s="24" t="s">
        <v>44</v>
      </c>
      <c r="C44" s="24" t="s">
        <v>2</v>
      </c>
      <c r="D44" s="24" t="s">
        <v>45</v>
      </c>
      <c r="E44" s="24" t="s">
        <v>46</v>
      </c>
    </row>
    <row r="45" spans="1:5" ht="31.5" customHeight="1">
      <c r="A45" s="27">
        <v>1</v>
      </c>
      <c r="B45" s="44"/>
      <c r="C45" s="27" t="s">
        <v>48</v>
      </c>
      <c r="D45" s="33"/>
      <c r="E45" s="33"/>
    </row>
    <row r="46" spans="1:5" ht="14.25">
      <c r="A46" s="27">
        <v>2</v>
      </c>
      <c r="B46" s="34"/>
      <c r="C46" s="27" t="s">
        <v>48</v>
      </c>
      <c r="D46" s="27"/>
      <c r="E46" s="27"/>
    </row>
    <row r="47" spans="1:5" ht="14.25">
      <c r="A47" s="27">
        <v>3</v>
      </c>
      <c r="B47" s="33"/>
      <c r="C47" s="33"/>
      <c r="D47" s="27"/>
      <c r="E47" s="27"/>
    </row>
    <row r="48" spans="1:5" ht="14.25">
      <c r="A48" s="27">
        <v>4</v>
      </c>
      <c r="B48" s="27"/>
      <c r="C48" s="27"/>
      <c r="D48" s="27"/>
      <c r="E48" s="27"/>
    </row>
    <row r="49" spans="1:5" ht="15">
      <c r="A49" s="31"/>
      <c r="B49" s="31" t="s">
        <v>50</v>
      </c>
      <c r="C49" s="31"/>
      <c r="D49" s="31"/>
      <c r="E49" s="31">
        <f>SUM(E45:E48)</f>
        <v>0</v>
      </c>
    </row>
    <row r="50" spans="1:5" ht="15">
      <c r="A50" s="31"/>
      <c r="B50" s="31"/>
      <c r="C50" s="31"/>
      <c r="D50" s="31"/>
      <c r="E50" s="31"/>
    </row>
    <row r="51" spans="1:5" s="39" customFormat="1" ht="21.75" customHeight="1">
      <c r="A51" s="54"/>
      <c r="B51" s="54"/>
      <c r="C51" s="54"/>
      <c r="D51" s="54"/>
      <c r="E51" s="54"/>
    </row>
    <row r="52" spans="1:5" ht="31.5" customHeight="1">
      <c r="A52" s="27">
        <v>1</v>
      </c>
      <c r="B52" s="34"/>
      <c r="C52" s="27" t="s">
        <v>48</v>
      </c>
      <c r="D52" s="27"/>
      <c r="E52" s="27"/>
    </row>
    <row r="53" spans="1:5" ht="14.25">
      <c r="A53" s="27">
        <v>2</v>
      </c>
      <c r="B53" s="34"/>
      <c r="C53" s="27" t="s">
        <v>48</v>
      </c>
      <c r="D53" s="27"/>
      <c r="E53" s="27"/>
    </row>
    <row r="54" spans="1:5" ht="14.25">
      <c r="A54" s="27">
        <v>3</v>
      </c>
      <c r="B54" s="33"/>
      <c r="C54" s="27" t="s">
        <v>48</v>
      </c>
      <c r="D54" s="27"/>
      <c r="E54" s="27"/>
    </row>
    <row r="55" spans="1:5" ht="14.25">
      <c r="A55" s="27">
        <v>4</v>
      </c>
      <c r="B55" s="27"/>
      <c r="C55" s="27"/>
      <c r="D55" s="27"/>
      <c r="E55" s="27"/>
    </row>
    <row r="56" spans="1:5" ht="15">
      <c r="A56" s="31"/>
      <c r="B56" s="31"/>
      <c r="C56" s="31"/>
      <c r="D56" s="31"/>
      <c r="E56" s="31">
        <f>SUM(E52:E55)</f>
        <v>0</v>
      </c>
    </row>
    <row r="57" spans="1:5" s="46" customFormat="1" ht="15">
      <c r="A57" s="45"/>
      <c r="B57" s="45"/>
      <c r="C57" s="45"/>
      <c r="D57" s="45"/>
      <c r="E57" s="45"/>
    </row>
    <row r="58" spans="1:5" s="46" customFormat="1" ht="15">
      <c r="A58" s="45"/>
      <c r="B58" s="45"/>
      <c r="C58" s="45"/>
      <c r="D58" s="45"/>
      <c r="E58" s="45"/>
    </row>
    <row r="59" spans="1:256" ht="15">
      <c r="A59" s="35"/>
      <c r="B59" s="36" t="s">
        <v>51</v>
      </c>
      <c r="C59" s="35"/>
      <c r="D59" s="35"/>
      <c r="E59" s="35">
        <f>E9+E18+E25+E33+E41+E49+E56</f>
        <v>9616.73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</sheetData>
  <sheetProtection selectLockedCells="1" selectUnlockedCells="1"/>
  <mergeCells count="7">
    <mergeCell ref="A51:E51"/>
    <mergeCell ref="A1:E1"/>
    <mergeCell ref="A11:E11"/>
    <mergeCell ref="A20:E20"/>
    <mergeCell ref="A27:E27"/>
    <mergeCell ref="A35:E35"/>
    <mergeCell ref="A43:E43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2018-09-12T07:03:13Z</dcterms:modified>
  <cp:category/>
  <cp:version/>
  <cp:contentType/>
  <cp:contentStatus/>
</cp:coreProperties>
</file>